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REALIZOVANÉ PROJEKTY\2023\ČESKÝ BROD\BOURÁNÍ V AREÁLU ZZN\DZS\"/>
    </mc:Choice>
  </mc:AlternateContent>
  <xr:revisionPtr revIDLastSave="0" documentId="8_{B8139379-1143-48F8-9725-576A6A4EDB3E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Pol'!$A$1:$U$27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F39" i="1"/>
  <c r="G17" i="12"/>
  <c r="AC17" i="12"/>
  <c r="AD17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O13" i="12"/>
  <c r="G14" i="12"/>
  <c r="M14" i="12" s="1"/>
  <c r="M13" i="12" s="1"/>
  <c r="I14" i="12"/>
  <c r="I13" i="12" s="1"/>
  <c r="K14" i="12"/>
  <c r="K13" i="12" s="1"/>
  <c r="O14" i="12"/>
  <c r="Q14" i="12"/>
  <c r="Q13" i="12" s="1"/>
  <c r="U14" i="12"/>
  <c r="U13" i="12" s="1"/>
  <c r="I20" i="1"/>
  <c r="I19" i="1"/>
  <c r="I18" i="1"/>
  <c r="I17" i="1"/>
  <c r="I16" i="1"/>
  <c r="I49" i="1"/>
  <c r="G27" i="1"/>
  <c r="F40" i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<sst xmlns="http://schemas.openxmlformats.org/spreadsheetml/2006/main" count="152" uniqueCount="111">
  <si>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</si>
  <si>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</si>
  <si>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</si>
  <si>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</si>
  <si>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</si>
  <si>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</si>
  <si>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</si>
  <si>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</si>
  <si>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</si>
  <si>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</si>
  <si>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</si>
  <si>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</si>
  <si>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</si>
  <si>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</si>
  <si>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</si>
  <si>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</si>
  <si>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</si>
  <si>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</si>
  <si>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</si>
  <si>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</si>
  <si>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</si>
  <si>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</si>
  <si>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</si>
  <si>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</si>
  <si>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</si>
  <si>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</si>
  <si>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</si>
  <si>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</si>
  <si>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</si>
  <si>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</si>
  <si>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</si>
  <si>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</si>
  <si>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</si>
  <si>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</si>
  <si>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</si>
  <si>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</si>
  <si>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</si>
  <si>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</si>
  <si>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</si>
  <si>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</si>
  <si>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</si>
  <si>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</si>
  <si>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areál ZZN Český Brod</t>
  </si>
  <si>
    <t>Rozpočet:</t>
  </si>
  <si>
    <t>Misto</t>
  </si>
  <si>
    <t>ing. Martin Škorpík</t>
  </si>
  <si>
    <t>Odstranění staveb v areálu ZZN Český Brod - SO 02 - ocel. konstrukce přístřešku</t>
  </si>
  <si>
    <t>Město Český Brod</t>
  </si>
  <si>
    <t>Husovo náměstí 70</t>
  </si>
  <si>
    <t>Český Brod</t>
  </si>
  <si>
    <t>28201</t>
  </si>
  <si>
    <t>00235334</t>
  </si>
  <si>
    <t>Rozpočet</t>
  </si>
  <si>
    <t>Celkem za stavbu</t>
  </si>
  <si>
    <t>CZK</t>
  </si>
  <si>
    <t>Rekapitulace dílů</t>
  </si>
  <si>
    <t>Typ dílu</t>
  </si>
  <si>
    <t>98</t>
  </si>
  <si>
    <t>Demolice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</si>
  <si>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</si>
  <si>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</si>
  <si>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</si>
  <si>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</si>
  <si>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</si>
  <si>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</si>
  <si>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</si>
  <si>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</si>
  <si>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</si>
  <si>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</si>
  <si>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</si>
  <si>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</si>
  <si>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</si>
  <si>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</si>
  <si>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</si>
  <si>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</si>
  <si>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</si>
  <si>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</si>
  <si>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</si>
  <si>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</si>
  <si>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</si>
  <si>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</si>
  <si>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</si>
  <si>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</si>
  <si>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</si>
  <si>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</si>
  <si>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</si>
  <si>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</si>
  <si>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</si>
  <si>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</si>
  <si>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</si>
  <si>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981131311R01</t>
  </si>
  <si>
    <t>Demolice hal rozebráním,, ocelová konstrukce</t>
  </si>
  <si>
    <t>m3</t>
  </si>
  <si>
    <t>POL1_0</t>
  </si>
  <si>
    <t>SO 02 OK přístřešku:72,5*10,2</t>
  </si>
  <si>
    <t>VV</t>
  </si>
  <si>
    <t>981-1</t>
  </si>
  <si>
    <t>Příplatek za výsuvné plošiny</t>
  </si>
  <si>
    <t>kpl</t>
  </si>
  <si>
    <t>981-2</t>
  </si>
  <si>
    <t>Příplatek ze autojeřáb</t>
  </si>
  <si>
    <t>998981123R00</t>
  </si>
  <si>
    <t>Přesun hmot demolice postup. rozebíráním v. do 21m</t>
  </si>
  <si>
    <t>t</t>
  </si>
  <si>
    <t>0,97</t>
  </si>
  <si>
    <t/>
  </si>
  <si>
    <t>SUM</t>
  </si>
  <si>
    <t>POPUZIV</t>
  </si>
  <si>
    <t>END</t>
  </si>
  <si>
    <t>ZADÁNÍ STAVBY PRO VÝBĚR ZHOTOVITELE</t>
  </si>
  <si>
    <t>VYÝKAZ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</si>
</sst>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109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7" t="s">
        <v>23</v>
      </c>
      <c r="B16" s="188" t="s">
        <v>23</v>
      </c>
      <c r="C16" s="58"/>
      <c r="D16" s="59"/>
      <c r="E16" s="83"/>
      <c r="F16" s="84"/>
      <c r="G16" s="83"/>
      <c r="H16" s="84"/>
      <c r="I16" s="83">
        <f>SUMIF(F47:F48,A16,I47:I48)+SUMIF(F47:F48,"PSU",I47:I48)</f>
        <v>0</v>
      </c>
      <c r="J16" s="93"/>
    </row>
    <row r="17" spans="1:10" ht="23.25" customHeight="1" x14ac:dyDescent="0.2">
      <c r="A17" s="187" t="s">
        <v>24</v>
      </c>
      <c r="B17" s="188" t="s">
        <v>24</v>
      </c>
      <c r="C17" s="58"/>
      <c r="D17" s="59"/>
      <c r="E17" s="83"/>
      <c r="F17" s="84"/>
      <c r="G17" s="83"/>
      <c r="H17" s="84"/>
      <c r="I17" s="83">
        <f>SUMIF(F47:F48,A17,I47:I48)</f>
        <v>0</v>
      </c>
      <c r="J17" s="93"/>
    </row>
    <row r="18" spans="1:10" ht="23.25" customHeight="1" x14ac:dyDescent="0.2">
      <c r="A18" s="187" t="s">
        <v>25</v>
      </c>
      <c r="B18" s="188" t="s">
        <v>25</v>
      </c>
      <c r="C18" s="58"/>
      <c r="D18" s="59"/>
      <c r="E18" s="83"/>
      <c r="F18" s="84"/>
      <c r="G18" s="83"/>
      <c r="H18" s="84"/>
      <c r="I18" s="83">
        <f>SUMIF(F47:F48,A18,I47:I48)</f>
        <v>0</v>
      </c>
      <c r="J18" s="93"/>
    </row>
    <row r="19" spans="1:10" ht="23.25" customHeight="1" x14ac:dyDescent="0.2">
      <c r="A19" s="187" t="s">
        <v>61</v>
      </c>
      <c r="B19" s="188" t="s">
        <v>26</v>
      </c>
      <c r="C19" s="58"/>
      <c r="D19" s="59"/>
      <c r="E19" s="83"/>
      <c r="F19" s="84"/>
      <c r="G19" s="83"/>
      <c r="H19" s="84"/>
      <c r="I19" s="83">
        <f>SUMIF(F47:F48,A19,I47:I48)</f>
        <v>0</v>
      </c>
      <c r="J19" s="93"/>
    </row>
    <row r="20" spans="1:10" ht="23.25" customHeight="1" x14ac:dyDescent="0.2">
      <c r="A20" s="187" t="s">
        <v>62</v>
      </c>
      <c r="B20" s="188" t="s">
        <v>27</v>
      </c>
      <c r="C20" s="58"/>
      <c r="D20" s="59"/>
      <c r="E20" s="83"/>
      <c r="F20" s="84"/>
      <c r="G20" s="83"/>
      <c r="H20" s="84"/>
      <c r="I20" s="83">
        <f>SUMIF(F47:F48,A20,I47:I48)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52</v>
      </c>
      <c r="C39" s="138" t="s">
        <v>46</v>
      </c>
      <c r="D39" s="139"/>
      <c r="E39" s="139"/>
      <c r="F39" s="147">
        <f>'Rozpočet Pol'!AC17</f>
        <v>0</v>
      </c>
      <c r="G39" s="148">
        <f>'Rozpočet Pol'!AD17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56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57</v>
      </c>
      <c r="C47" s="172" t="s">
        <v>58</v>
      </c>
      <c r="D47" s="173"/>
      <c r="E47" s="173"/>
      <c r="F47" s="177" t="s">
        <v>23</v>
      </c>
      <c r="G47" s="178"/>
      <c r="H47" s="178"/>
      <c r="I47" s="179">
        <f>'Rozpočet Pol'!G8</f>
        <v>0</v>
      </c>
      <c r="J47" s="179"/>
    </row>
    <row r="48" spans="1:10" ht="25.5" customHeight="1" x14ac:dyDescent="0.2">
      <c r="A48" s="163"/>
      <c r="B48" s="174" t="s">
        <v>59</v>
      </c>
      <c r="C48" s="175" t="s">
        <v>60</v>
      </c>
      <c r="D48" s="176"/>
      <c r="E48" s="176"/>
      <c r="F48" s="180" t="s">
        <v>23</v>
      </c>
      <c r="G48" s="181"/>
      <c r="H48" s="181"/>
      <c r="I48" s="182">
        <f>'Rozpočet Pol'!G13</f>
        <v>0</v>
      </c>
      <c r="J48" s="182"/>
    </row>
    <row r="49" spans="1:10" ht="25.5" customHeight="1" x14ac:dyDescent="0.2">
      <c r="A49" s="164"/>
      <c r="B49" s="167" t="s">
        <v>1</v>
      </c>
      <c r="C49" s="167"/>
      <c r="D49" s="168"/>
      <c r="E49" s="168"/>
      <c r="F49" s="183"/>
      <c r="G49" s="184"/>
      <c r="H49" s="184"/>
      <c r="I49" s="185">
        <f>SUM(I47:I48)</f>
        <v>0</v>
      </c>
      <c r="J49" s="185"/>
    </row>
    <row r="50" spans="1:10" x14ac:dyDescent="0.2">
      <c r="F50" s="186"/>
      <c r="G50" s="130"/>
      <c r="H50" s="186"/>
      <c r="I50" s="130"/>
      <c r="J50" s="130"/>
    </row>
    <row r="51" spans="1:10" x14ac:dyDescent="0.2">
      <c r="F51" s="186"/>
      <c r="G51" s="130"/>
      <c r="H51" s="186"/>
      <c r="I51" s="130"/>
      <c r="J51" s="130"/>
    </row>
    <row r="52" spans="1:10" x14ac:dyDescent="0.2">
      <c r="F52" s="186"/>
      <c r="G52" s="130"/>
      <c r="H52" s="186"/>
      <c r="I52" s="130"/>
      <c r="J5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89" t="s">
        <v>110</v>
      </c>
      <c r="B1" s="189"/>
      <c r="C1" s="189"/>
      <c r="D1" s="189"/>
      <c r="E1" s="189"/>
      <c r="F1" s="189"/>
      <c r="G1" s="189"/>
      <c r="AE1" t="s">
        <v>64</v>
      </c>
    </row>
    <row r="2" spans="1:60" ht="24.95" customHeight="1" x14ac:dyDescent="0.2">
      <c r="A2" s="196" t="s">
        <v>63</v>
      </c>
      <c r="B2" s="190"/>
      <c r="C2" s="191" t="s">
        <v>46</v>
      </c>
      <c r="D2" s="192"/>
      <c r="E2" s="192"/>
      <c r="F2" s="192"/>
      <c r="G2" s="198"/>
      <c r="AE2" t="s">
        <v>65</v>
      </c>
    </row>
    <row r="3" spans="1:60" ht="24.95" customHeight="1" x14ac:dyDescent="0.2">
      <c r="A3" s="197" t="s">
        <v>7</v>
      </c>
      <c r="B3" s="195"/>
      <c r="C3" s="193" t="s">
        <v>42</v>
      </c>
      <c r="D3" s="194"/>
      <c r="E3" s="194"/>
      <c r="F3" s="194"/>
      <c r="G3" s="199"/>
      <c r="AE3" t="s">
        <v>66</v>
      </c>
    </row>
    <row r="4" spans="1:60" ht="24.95" hidden="1" customHeight="1" x14ac:dyDescent="0.2">
      <c r="A4" s="197" t="s">
        <v>8</v>
      </c>
      <c r="B4" s="195"/>
      <c r="C4" s="193"/>
      <c r="D4" s="194"/>
      <c r="E4" s="194"/>
      <c r="F4" s="194"/>
      <c r="G4" s="199"/>
      <c r="AE4" t="s">
        <v>67</v>
      </c>
    </row>
    <row r="5" spans="1:60" hidden="1" x14ac:dyDescent="0.2">
      <c r="A5" s="200" t="s">
        <v>68</v>
      </c>
      <c r="B5" s="201"/>
      <c r="C5" s="202"/>
      <c r="D5" s="203"/>
      <c r="E5" s="203"/>
      <c r="F5" s="203"/>
      <c r="G5" s="204"/>
      <c r="AE5" t="s">
        <v>69</v>
      </c>
    </row>
    <row r="7" spans="1:60" ht="38.25" x14ac:dyDescent="0.2">
      <c r="A7" s="209" t="s">
        <v>70</v>
      </c>
      <c r="B7" s="210" t="s">
        <v>71</v>
      </c>
      <c r="C7" s="210" t="s">
        <v>72</v>
      </c>
      <c r="D7" s="209" t="s">
        <v>73</v>
      </c>
      <c r="E7" s="209" t="s">
        <v>74</v>
      </c>
      <c r="F7" s="205" t="s">
        <v>75</v>
      </c>
      <c r="G7" s="228" t="s">
        <v>28</v>
      </c>
      <c r="H7" s="229" t="s">
        <v>29</v>
      </c>
      <c r="I7" s="229" t="s">
        <v>76</v>
      </c>
      <c r="J7" s="229" t="s">
        <v>30</v>
      </c>
      <c r="K7" s="229" t="s">
        <v>77</v>
      </c>
      <c r="L7" s="229" t="s">
        <v>78</v>
      </c>
      <c r="M7" s="229" t="s">
        <v>79</v>
      </c>
      <c r="N7" s="229" t="s">
        <v>80</v>
      </c>
      <c r="O7" s="229" t="s">
        <v>81</v>
      </c>
      <c r="P7" s="229" t="s">
        <v>82</v>
      </c>
      <c r="Q7" s="229" t="s">
        <v>83</v>
      </c>
      <c r="R7" s="229" t="s">
        <v>84</v>
      </c>
      <c r="S7" s="229" t="s">
        <v>85</v>
      </c>
      <c r="T7" s="229" t="s">
        <v>86</v>
      </c>
      <c r="U7" s="212" t="s">
        <v>87</v>
      </c>
    </row>
    <row r="8" spans="1:60" x14ac:dyDescent="0.2">
      <c r="A8" s="230" t="s">
        <v>88</v>
      </c>
      <c r="B8" s="231" t="s">
        <v>57</v>
      </c>
      <c r="C8" s="232" t="s">
        <v>58</v>
      </c>
      <c r="D8" s="233"/>
      <c r="E8" s="234"/>
      <c r="F8" s="235"/>
      <c r="G8" s="235">
        <f>SUMIF(AE9:AE12,"&lt;&gt;NOR",G9:G12)</f>
        <v>0</v>
      </c>
      <c r="H8" s="235"/>
      <c r="I8" s="235">
        <f>SUM(I9:I12)</f>
        <v>0</v>
      </c>
      <c r="J8" s="235"/>
      <c r="K8" s="235">
        <f>SUM(K9:K12)</f>
        <v>0</v>
      </c>
      <c r="L8" s="235"/>
      <c r="M8" s="235">
        <f>SUM(M9:M12)</f>
        <v>0</v>
      </c>
      <c r="N8" s="211"/>
      <c r="O8" s="211">
        <f>SUM(O9:O12)</f>
        <v>9.6140000000000003E-2</v>
      </c>
      <c r="P8" s="211"/>
      <c r="Q8" s="211">
        <f>SUM(Q9:Q12)</f>
        <v>0</v>
      </c>
      <c r="R8" s="211"/>
      <c r="S8" s="211"/>
      <c r="T8" s="230"/>
      <c r="U8" s="211">
        <f>SUM(U9:U12)</f>
        <v>185.61</v>
      </c>
      <c r="AE8" t="s">
        <v>89</v>
      </c>
    </row>
    <row r="9" spans="1:60" outlineLevel="1" x14ac:dyDescent="0.2">
      <c r="A9" s="207">
        <v>1</v>
      </c>
      <c r="B9" s="213" t="s">
        <v>90</v>
      </c>
      <c r="C9" s="257" t="s">
        <v>91</v>
      </c>
      <c r="D9" s="215" t="s">
        <v>92</v>
      </c>
      <c r="E9" s="222">
        <v>739.5</v>
      </c>
      <c r="F9" s="225"/>
      <c r="G9" s="226">
        <f>ROUND(E9*F9,2)</f>
        <v>0</v>
      </c>
      <c r="H9" s="225"/>
      <c r="I9" s="226">
        <f>ROUND(E9*H9,2)</f>
        <v>0</v>
      </c>
      <c r="J9" s="225"/>
      <c r="K9" s="226">
        <f>ROUND(E9*J9,2)</f>
        <v>0</v>
      </c>
      <c r="L9" s="226">
        <v>21</v>
      </c>
      <c r="M9" s="226">
        <f>G9*(1+L9/100)</f>
        <v>0</v>
      </c>
      <c r="N9" s="216">
        <v>1.2999999999999999E-4</v>
      </c>
      <c r="O9" s="216">
        <f>ROUND(E9*N9,5)</f>
        <v>9.6140000000000003E-2</v>
      </c>
      <c r="P9" s="216">
        <v>0</v>
      </c>
      <c r="Q9" s="216">
        <f>ROUND(E9*P9,5)</f>
        <v>0</v>
      </c>
      <c r="R9" s="216"/>
      <c r="S9" s="216"/>
      <c r="T9" s="217">
        <v>0.251</v>
      </c>
      <c r="U9" s="216">
        <f>ROUND(E9*T9,2)</f>
        <v>185.61</v>
      </c>
      <c r="V9" s="206"/>
      <c r="W9" s="206"/>
      <c r="X9" s="206"/>
      <c r="Y9" s="206"/>
      <c r="Z9" s="206"/>
      <c r="AA9" s="206"/>
      <c r="AB9" s="206"/>
      <c r="AC9" s="206"/>
      <c r="AD9" s="206"/>
      <c r="AE9" s="206" t="s">
        <v>93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07"/>
      <c r="B10" s="213"/>
      <c r="C10" s="258" t="s">
        <v>94</v>
      </c>
      <c r="D10" s="218"/>
      <c r="E10" s="223">
        <v>739.5</v>
      </c>
      <c r="F10" s="226"/>
      <c r="G10" s="226"/>
      <c r="H10" s="226"/>
      <c r="I10" s="226"/>
      <c r="J10" s="226"/>
      <c r="K10" s="226"/>
      <c r="L10" s="226"/>
      <c r="M10" s="226"/>
      <c r="N10" s="216"/>
      <c r="O10" s="216"/>
      <c r="P10" s="216"/>
      <c r="Q10" s="216"/>
      <c r="R10" s="216"/>
      <c r="S10" s="216"/>
      <c r="T10" s="217"/>
      <c r="U10" s="216"/>
      <c r="V10" s="206"/>
      <c r="W10" s="206"/>
      <c r="X10" s="206"/>
      <c r="Y10" s="206"/>
      <c r="Z10" s="206"/>
      <c r="AA10" s="206"/>
      <c r="AB10" s="206"/>
      <c r="AC10" s="206"/>
      <c r="AD10" s="206"/>
      <c r="AE10" s="206" t="s">
        <v>95</v>
      </c>
      <c r="AF10" s="206">
        <v>0</v>
      </c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07">
        <v>2</v>
      </c>
      <c r="B11" s="213" t="s">
        <v>96</v>
      </c>
      <c r="C11" s="257" t="s">
        <v>97</v>
      </c>
      <c r="D11" s="215" t="s">
        <v>98</v>
      </c>
      <c r="E11" s="222">
        <v>1</v>
      </c>
      <c r="F11" s="225"/>
      <c r="G11" s="226">
        <f>ROUND(E11*F11,2)</f>
        <v>0</v>
      </c>
      <c r="H11" s="225"/>
      <c r="I11" s="226">
        <f>ROUND(E11*H11,2)</f>
        <v>0</v>
      </c>
      <c r="J11" s="225"/>
      <c r="K11" s="226">
        <f>ROUND(E11*J11,2)</f>
        <v>0</v>
      </c>
      <c r="L11" s="226">
        <v>21</v>
      </c>
      <c r="M11" s="226">
        <f>G11*(1+L11/100)</f>
        <v>0</v>
      </c>
      <c r="N11" s="216">
        <v>0</v>
      </c>
      <c r="O11" s="216">
        <f>ROUND(E11*N11,5)</f>
        <v>0</v>
      </c>
      <c r="P11" s="216">
        <v>0</v>
      </c>
      <c r="Q11" s="216">
        <f>ROUND(E11*P11,5)</f>
        <v>0</v>
      </c>
      <c r="R11" s="216"/>
      <c r="S11" s="216"/>
      <c r="T11" s="217">
        <v>0</v>
      </c>
      <c r="U11" s="216">
        <f>ROUND(E11*T11,2)</f>
        <v>0</v>
      </c>
      <c r="V11" s="206"/>
      <c r="W11" s="206"/>
      <c r="X11" s="206"/>
      <c r="Y11" s="206"/>
      <c r="Z11" s="206"/>
      <c r="AA11" s="206"/>
      <c r="AB11" s="206"/>
      <c r="AC11" s="206"/>
      <c r="AD11" s="206"/>
      <c r="AE11" s="206" t="s">
        <v>93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07">
        <v>3</v>
      </c>
      <c r="B12" s="213" t="s">
        <v>99</v>
      </c>
      <c r="C12" s="257" t="s">
        <v>100</v>
      </c>
      <c r="D12" s="215" t="s">
        <v>98</v>
      </c>
      <c r="E12" s="222">
        <v>1</v>
      </c>
      <c r="F12" s="225"/>
      <c r="G12" s="226">
        <f>ROUND(E12*F12,2)</f>
        <v>0</v>
      </c>
      <c r="H12" s="225"/>
      <c r="I12" s="226">
        <f>ROUND(E12*H12,2)</f>
        <v>0</v>
      </c>
      <c r="J12" s="225"/>
      <c r="K12" s="226">
        <f>ROUND(E12*J12,2)</f>
        <v>0</v>
      </c>
      <c r="L12" s="226">
        <v>21</v>
      </c>
      <c r="M12" s="226">
        <f>G12*(1+L12/100)</f>
        <v>0</v>
      </c>
      <c r="N12" s="216">
        <v>0</v>
      </c>
      <c r="O12" s="216">
        <f>ROUND(E12*N12,5)</f>
        <v>0</v>
      </c>
      <c r="P12" s="216">
        <v>0</v>
      </c>
      <c r="Q12" s="216">
        <f>ROUND(E12*P12,5)</f>
        <v>0</v>
      </c>
      <c r="R12" s="216"/>
      <c r="S12" s="216"/>
      <c r="T12" s="217">
        <v>0</v>
      </c>
      <c r="U12" s="216">
        <f>ROUND(E12*T12,2)</f>
        <v>0</v>
      </c>
      <c r="V12" s="206"/>
      <c r="W12" s="206"/>
      <c r="X12" s="206"/>
      <c r="Y12" s="206"/>
      <c r="Z12" s="206"/>
      <c r="AA12" s="206"/>
      <c r="AB12" s="206"/>
      <c r="AC12" s="206"/>
      <c r="AD12" s="206"/>
      <c r="AE12" s="206" t="s">
        <v>93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x14ac:dyDescent="0.2">
      <c r="A13" s="208" t="s">
        <v>88</v>
      </c>
      <c r="B13" s="214" t="s">
        <v>59</v>
      </c>
      <c r="C13" s="259" t="s">
        <v>60</v>
      </c>
      <c r="D13" s="219"/>
      <c r="E13" s="224"/>
      <c r="F13" s="227"/>
      <c r="G13" s="227">
        <f>SUMIF(AE14:AE15,"&lt;&gt;NOR",G14:G15)</f>
        <v>0</v>
      </c>
      <c r="H13" s="227"/>
      <c r="I13" s="227">
        <f>SUM(I14:I15)</f>
        <v>0</v>
      </c>
      <c r="J13" s="227"/>
      <c r="K13" s="227">
        <f>SUM(K14:K15)</f>
        <v>0</v>
      </c>
      <c r="L13" s="227"/>
      <c r="M13" s="227">
        <f>SUM(M14:M15)</f>
        <v>0</v>
      </c>
      <c r="N13" s="220"/>
      <c r="O13" s="220">
        <f>SUM(O14:O15)</f>
        <v>0</v>
      </c>
      <c r="P13" s="220"/>
      <c r="Q13" s="220">
        <f>SUM(Q14:Q15)</f>
        <v>0</v>
      </c>
      <c r="R13" s="220"/>
      <c r="S13" s="220"/>
      <c r="T13" s="221"/>
      <c r="U13" s="220">
        <f>SUM(U14:U15)</f>
        <v>2.79</v>
      </c>
      <c r="AE13" t="s">
        <v>89</v>
      </c>
    </row>
    <row r="14" spans="1:60" outlineLevel="1" x14ac:dyDescent="0.2">
      <c r="A14" s="207">
        <v>4</v>
      </c>
      <c r="B14" s="213" t="s">
        <v>101</v>
      </c>
      <c r="C14" s="257" t="s">
        <v>102</v>
      </c>
      <c r="D14" s="215" t="s">
        <v>103</v>
      </c>
      <c r="E14" s="222">
        <v>0.97</v>
      </c>
      <c r="F14" s="225"/>
      <c r="G14" s="226">
        <f>ROUND(E14*F14,2)</f>
        <v>0</v>
      </c>
      <c r="H14" s="225"/>
      <c r="I14" s="226">
        <f>ROUND(E14*H14,2)</f>
        <v>0</v>
      </c>
      <c r="J14" s="225"/>
      <c r="K14" s="226">
        <f>ROUND(E14*J14,2)</f>
        <v>0</v>
      </c>
      <c r="L14" s="226">
        <v>21</v>
      </c>
      <c r="M14" s="226">
        <f>G14*(1+L14/100)</f>
        <v>0</v>
      </c>
      <c r="N14" s="216">
        <v>0</v>
      </c>
      <c r="O14" s="216">
        <f>ROUND(E14*N14,5)</f>
        <v>0</v>
      </c>
      <c r="P14" s="216">
        <v>0</v>
      </c>
      <c r="Q14" s="216">
        <f>ROUND(E14*P14,5)</f>
        <v>0</v>
      </c>
      <c r="R14" s="216"/>
      <c r="S14" s="216"/>
      <c r="T14" s="217">
        <v>2.8719999999999999</v>
      </c>
      <c r="U14" s="216">
        <f>ROUND(E14*T14,2)</f>
        <v>2.79</v>
      </c>
      <c r="V14" s="206"/>
      <c r="W14" s="206"/>
      <c r="X14" s="206"/>
      <c r="Y14" s="206"/>
      <c r="Z14" s="206"/>
      <c r="AA14" s="206"/>
      <c r="AB14" s="206"/>
      <c r="AC14" s="206"/>
      <c r="AD14" s="206"/>
      <c r="AE14" s="206" t="s">
        <v>93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36"/>
      <c r="B15" s="237"/>
      <c r="C15" s="260" t="s">
        <v>104</v>
      </c>
      <c r="D15" s="238"/>
      <c r="E15" s="239">
        <v>0.97</v>
      </c>
      <c r="F15" s="240"/>
      <c r="G15" s="240"/>
      <c r="H15" s="240"/>
      <c r="I15" s="240"/>
      <c r="J15" s="240"/>
      <c r="K15" s="240"/>
      <c r="L15" s="240"/>
      <c r="M15" s="240"/>
      <c r="N15" s="241"/>
      <c r="O15" s="241"/>
      <c r="P15" s="241"/>
      <c r="Q15" s="241"/>
      <c r="R15" s="241"/>
      <c r="S15" s="241"/>
      <c r="T15" s="242"/>
      <c r="U15" s="241"/>
      <c r="V15" s="206"/>
      <c r="W15" s="206"/>
      <c r="X15" s="206"/>
      <c r="Y15" s="206"/>
      <c r="Z15" s="206"/>
      <c r="AA15" s="206"/>
      <c r="AB15" s="206"/>
      <c r="AC15" s="206"/>
      <c r="AD15" s="206"/>
      <c r="AE15" s="206" t="s">
        <v>95</v>
      </c>
      <c r="AF15" s="206">
        <v>0</v>
      </c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x14ac:dyDescent="0.2">
      <c r="A16" s="6"/>
      <c r="B16" s="7" t="s">
        <v>105</v>
      </c>
      <c r="C16" s="261" t="s">
        <v>105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C16">
        <v>15</v>
      </c>
      <c r="AD16">
        <v>21</v>
      </c>
    </row>
    <row r="17" spans="1:31" x14ac:dyDescent="0.2">
      <c r="A17" s="243"/>
      <c r="B17" s="244">
        <v>26</v>
      </c>
      <c r="C17" s="262" t="s">
        <v>105</v>
      </c>
      <c r="D17" s="245"/>
      <c r="E17" s="245"/>
      <c r="F17" s="245"/>
      <c r="G17" s="256">
        <f>G8+G13</f>
        <v>0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AC17">
        <f>SUMIF(L7:L15,AC16,G7:G15)</f>
        <v>0</v>
      </c>
      <c r="AD17">
        <f>SUMIF(L7:L15,AD16,G7:G15)</f>
        <v>0</v>
      </c>
      <c r="AE17" t="s">
        <v>106</v>
      </c>
    </row>
    <row r="18" spans="1:31" x14ac:dyDescent="0.2">
      <c r="A18" s="6"/>
      <c r="B18" s="7" t="s">
        <v>105</v>
      </c>
      <c r="C18" s="261" t="s">
        <v>105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1" x14ac:dyDescent="0.2">
      <c r="A19" s="6"/>
      <c r="B19" s="7" t="s">
        <v>105</v>
      </c>
      <c r="C19" s="261" t="s">
        <v>105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">
      <c r="A20" s="246">
        <v>33</v>
      </c>
      <c r="B20" s="246"/>
      <c r="C20" s="263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">
      <c r="A21" s="247"/>
      <c r="B21" s="248"/>
      <c r="C21" s="264"/>
      <c r="D21" s="248"/>
      <c r="E21" s="248"/>
      <c r="F21" s="248"/>
      <c r="G21" s="249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E21" t="s">
        <v>107</v>
      </c>
    </row>
    <row r="22" spans="1:31" x14ac:dyDescent="0.2">
      <c r="A22" s="250"/>
      <c r="B22" s="251"/>
      <c r="C22" s="265"/>
      <c r="D22" s="251"/>
      <c r="E22" s="251"/>
      <c r="F22" s="251"/>
      <c r="G22" s="252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 x14ac:dyDescent="0.2">
      <c r="A23" s="250"/>
      <c r="B23" s="251"/>
      <c r="C23" s="265"/>
      <c r="D23" s="251"/>
      <c r="E23" s="251"/>
      <c r="F23" s="251"/>
      <c r="G23" s="252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A24" s="250"/>
      <c r="B24" s="251"/>
      <c r="C24" s="265"/>
      <c r="D24" s="251"/>
      <c r="E24" s="251"/>
      <c r="F24" s="251"/>
      <c r="G24" s="252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">
      <c r="A25" s="253"/>
      <c r="B25" s="254"/>
      <c r="C25" s="266"/>
      <c r="D25" s="254"/>
      <c r="E25" s="254"/>
      <c r="F25" s="254"/>
      <c r="G25" s="255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31" x14ac:dyDescent="0.2">
      <c r="A26" s="6"/>
      <c r="B26" s="7"/>
      <c r="C26" s="261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31" x14ac:dyDescent="0.2">
      <c r="C27" s="267"/>
      <c r="AE27" t="s">
        <v>108</v>
      </c>
    </row>
  </sheetData>
  <mergeCells count="6">
    <mergeCell ref="A1:G1"/>
    <mergeCell ref="C2:G2"/>
    <mergeCell ref="C3:G3"/>
    <mergeCell ref="C4:G4"/>
    <mergeCell ref="A20:C20"/>
    <mergeCell ref="A21:G2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2023-06-29T07:51:59Z</dcterms:modified>
</cp:coreProperties>
</file>